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d mmm yyyy"/>
    <numFmt numFmtId="167" formatCode="0.0"/>
    <numFmt numFmtId="168" formatCode="&quot;$&quot;#,##0"/>
  </numFmts>
  <fonts count="8">
    <font>
      <name val="Calibri"/>
      <family val="2"/>
      <color theme="1"/>
      <sz val="11"/>
      <scheme val="minor"/>
    </font>
    <font>
      <color rgb="006B6F80"/>
      <sz val="9"/>
    </font>
    <font>
      <b val="1"/>
      <color rgb="002B3252"/>
      <sz val="18"/>
    </font>
    <font>
      <i val="1"/>
      <color rgb="006B6F80"/>
      <sz val="10"/>
    </font>
    <font>
      <b val="1"/>
      <color rgb="002B3252"/>
    </font>
    <font>
      <b val="1"/>
      <color rgb="002B3252"/>
      <sz val="12"/>
    </font>
    <font>
      <b val="1"/>
      <color rgb="00FFFFFF"/>
    </font>
    <font>
      <i val="1"/>
      <color rgb="006B6F80"/>
      <sz val="9"/>
    </font>
  </fonts>
  <fills count="4">
    <fill>
      <patternFill/>
    </fill>
    <fill>
      <patternFill patternType="gray125"/>
    </fill>
    <fill>
      <patternFill patternType="solid">
        <fgColor rgb="00FBF9F4"/>
      </patternFill>
    </fill>
    <fill>
      <patternFill patternType="solid">
        <fgColor rgb="002B32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0" fontId="5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  <xf numFmtId="0" fontId="6" fillId="3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2A78C"/>
        </patternFill>
      </fill>
    </dxf>
    <dxf>
      <fill>
        <patternFill patternType="solid">
          <fgColor rgb="00B0EBCD"/>
        </patternFill>
      </fill>
    </dxf>
    <dxf>
      <fill>
        <patternFill patternType="solid">
          <fgColor rgb="0097C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tabColor rgb="0097C8F4"/>
    <ns0:outlinePr summaryBelow="1" summaryRight="1"/>
    <ns0:pageSetUpPr/>
  </ns0:sheetPr>
  <ns0:dimension ref="A1:D38"/>
  <ns0:sheetViews>
    <ns0:sheetView workbookViewId="0">
      <ns0:selection activeCell="A1" sqref="A1"/>
    </ns0:sheetView>
  </ns0:sheetViews>
  <ns0:sheetFormatPr baseColWidth="8" defaultRowHeight="15"/>
  <ns0:cols>
    <ns0:col width="32" customWidth="1" min="1" max="1"/>
    <ns0:col width="36" customWidth="1" min="2" max="2"/>
    <ns0:col width="16" customWidth="1" min="3" max="3"/>
    <ns0:col width="40" customWidth="1" min="4" max="4"/>
  </ns0:cols>
  <ns0:sheetData>
    <ns0:row r="1">
      <ns0:c r="A1" s="1" t="inlineStr">
        <ns0:is>
          <ns0:t>Unify Disability Services · U-Hub toolkit</ns0:t>
        </ns0:is>
      </ns0:c>
    </ns0:row>
    <ns0:row r="2">
      <ns0:c r="A2" s="2" t="inlineStr">
        <ns0:is>
          <ns0:t>Plan budget tracker</ns0:t>
        </ns0:is>
      </ns0:c>
    </ns0:row>
    <ns0:row r="3">
      <ns0:c r="A3" s="3" t="str">
        <ns0:v>Update cream inputs to estimate spending pace and remaining weekly allocation.</ns0:v>
      </ns0:c>
    </ns0:row>
    <ns0:row r="5">
      <ns0:c r="A5" s="4" t="inlineStr">
        <ns0:is>
          <ns0:t>Budget category</ns0:t>
        </ns0:is>
      </ns0:c>
      <ns0:c r="B5" s="5" t="inlineStr">
        <ns0:is>
          <ns0:t>Capacity building – Improved Daily Living</ns0:t>
        </ns0:is>
      </ns0:c>
    </ns0:row>
    <ns0:row r="6">
      <ns0:c r="A6" s="4" t="inlineStr">
        <ns0:is>
          <ns0:t>Total budget</ns0:t>
        </ns0:is>
      </ns0:c>
      <ns0:c r="B6" s="6" t="n">
        <ns0:v>20000</ns0:v>
      </ns0:c>
    </ns0:row>
    <ns0:row r="7">
      <ns0:c r="A7" s="4" t="inlineStr">
        <ns0:is>
          <ns0:t>Spent so far</ns0:t>
        </ns0:is>
      </ns0:c>
      <ns0:c r="B7" s="6" t="n">
        <ns0:v>6800</ns0:v>
      </ns0:c>
    </ns0:row>
    <ns0:row r="8">
      <ns0:c r="A8" s="4" t="inlineStr">
        <ns0:is>
          <ns0:t>Plan start</ns0:t>
        </ns0:is>
      </ns0:c>
      <ns0:c r="B8" s="7" t="n">
        <ns0:v>46170</ns0:v>
      </ns0:c>
    </ns0:row>
    <ns0:row r="9">
      <ns0:c r="A9" s="4" t="inlineStr">
        <ns0:is>
          <ns0:t>Plan end</ns0:t>
        </ns0:is>
      </ns0:c>
      <ns0:c r="B9" s="7" t="n">
        <ns0:v>46535</ns0:v>
      </ns0:c>
    </ns0:row>
    <ns0:row r="10">
      <ns0:c r="A10" s="4" t="str">
        <ns0:v>As at</ns0:v>
      </ns0:c>
      <ns0:c r="B10" s="8">
        <ns0:f>TODAY()</ns0:f>
        <ns0:v/>
      </ns0:c>
    </ns0:row>
    <ns0:row r="11">
      <ns0:c r="A11" s="9" t="inlineStr">
        <ns0:is>
          <ns0:t>Results</ns0:t>
        </ns0:is>
      </ns0:c>
    </ns0:row>
    <ns0:row r="12">
      <ns0:c r="A12" t="inlineStr">
        <ns0:is>
          <ns0:t>Weeks in plan</ns0:t>
        </ns0:is>
      </ns0:c>
      <ns0:c r="B12" s="10" t="n">
        <ns0:f>IF(OR(NOT(ISNUMBER(B8)),NOT(ISNUMBER(B9)),B9&lt;=B8),"",(B9-B8)/7)</ns0:f>
        <ns0:v>52.142857142857146</ns0:v>
      </ns0:c>
    </ns0:row>
    <ns0:row r="13">
      <ns0:c r="A13" t="inlineStr">
        <ns0:is>
          <ns0:t>Weeks gone</ns0:t>
        </ns0:is>
      </ns0:c>
      <ns0:c r="B13" s="10" t="n">
        <ns0:f>IF(OR(B12="",NOT(ISNUMBER(B10)),B10&lt;B8,B10&gt;B9),"",(B10-B8)/7)</ns0:f>
        <ns0:v>18.285714285714285</ns0:v>
      </ns0:c>
    </ns0:row>
    <ns0:row r="14">
      <ns0:c r="A14" t="inlineStr">
        <ns0:is>
          <ns0:t>Time used</ns0:t>
        </ns0:is>
      </ns0:c>
      <ns0:c r="B14" s="11" t="n">
        <ns0:f>IF(OR(B12="",B13=""),"",B13/B12)</ns0:f>
        <ns0:v>0.35068493150684926</ns0:v>
      </ns0:c>
    </ns0:row>
    <ns0:row r="15">
      <ns0:c r="A15" t="inlineStr">
        <ns0:is>
          <ns0:t>Budget used</ns0:t>
        </ns0:is>
      </ns0:c>
      <ns0:c r="B15" s="11" t="n">
        <ns0:f>IF(OR(NOT(ISNUMBER(B6)),B6&lt;=0,NOT(ISNUMBER(B7)),B7&lt;0),"",B7/B6)</ns0:f>
        <ns0:v>0.34</ns0:v>
      </ns0:c>
    </ns0:row>
    <ns0:row r="16">
      <ns0:c r="A16" t="inlineStr">
        <ns0:is>
          <ns0:t>Average weekly spend</ns0:t>
        </ns0:is>
      </ns0:c>
      <ns0:c r="B16" s="12" t="n">
        <ns0:f>IF(OR(B13="",B13=0,B15=""),"",B7/B13)</ns0:f>
        <ns0:v>371.875</ns0:v>
      </ns0:c>
    </ns0:row>
    <ns0:row r="17">
      <ns0:c r="A17" t="inlineStr">
        <ns0:is>
          <ns0:t>Remaining</ns0:t>
        </ns0:is>
      </ns0:c>
      <ns0:c r="B17" s="12" t="n">
        <ns0:f>IF(B15="","",B6-B7)</ns0:f>
        <ns0:v>13200</ns0:v>
      </ns0:c>
    </ns0:row>
    <ns0:row r="18">
      <ns0:c r="A18" t="str">
        <ns0:v>Weekly planning estimate</ns0:v>
      </ns0:c>
      <ns0:c r="B18" s="12" t="n">
        <ns0:f>IF(OR(B13="",B17="",B12-B13&lt;=0),"",MAX(0,B17/(B12-B13)))</ns0:f>
        <ns0:v>389.87341772151893</ns0:v>
      </ns0:c>
    </ns0:row>
    <ns0:row r="19">
      <ns0:c r="A19" t="inlineStr">
        <ns0:is>
          <ns0:t>Projected spend at plan end</ns0:t>
        </ns0:is>
      </ns0:c>
      <ns0:c r="B19" s="12" t="n">
        <ns0:f>IF(B16="","",B16*B12)</ns0:f>
        <ns0:v>19390.625</ns0:v>
      </ns0:c>
    </ns0:row>
    <ns0:row r="20">
      <ns0:c r="A20" t="inlineStr">
        <ns0:is>
          <ns0:t>Projected run-out date</ns0:t>
        </ns0:is>
      </ns0:c>
      <ns0:c r="B20" s="8" t="str">
        <ns0:f>IF(B17="","",IF(B17&lt;=0,"Already fully spent",IF(OR(B16="",B16&lt;=0),"Not enough spending yet",IF(B10+B17/B16*7&gt;B9,"After the plan ends",B10+B17/B16*7))))</ns0:f>
        <ns0:v>After the plan ends</ns0:v>
      </ns0:c>
    </ns0:row>
    <ns0:row r="21">
      <ns0:c r="A21" t="inlineStr">
        <ns0:is>
          <ns0:t>Status</ns0:t>
        </ns0:is>
      </ns0:c>
      <ns0:c r="B21" s="9" t="str">
        <ns0:f>IF(OR(B12="",B13="",B15=""),"Check budget, spending and dates",IF(B17&lt;=0,"Fully used: talk to your coordinator",IF(B16="","Not enough elapsed time",IF(OR(B15-B14&gt;0.1,B19&gt;B6*1.05),"Over pace: review supports",IF(B15-B14&lt;-0.15,"Under pace: check available funds","On track")))))</ns0:f>
        <ns0:v>On track</ns0:v>
      </ns0:c>
    </ns0:row>
    <ns0:row r="23">
      <ns0:c r="A23" s="9" t="str">
        <ns0:v>Monthly log (update spent so far separately)</ns0:v>
      </ns0:c>
    </ns0:row>
    <ns0:row r="24">
      <ns0:c r="A24" s="13" t="inlineStr">
        <ns0:is>
          <ns0:t>Month</ns0:t>
        </ns0:is>
      </ns0:c>
      <ns0:c r="B24" s="13" t="inlineStr">
        <ns0:is>
          <ns0:t>Amount spent</ns0:t>
        </ns0:is>
      </ns0:c>
      <ns0:c r="C24" s="13" t="inlineStr">
        <ns0:is>
          <ns0:t>Running total</ns0:t>
        </ns0:is>
      </ns0:c>
      <ns0:c r="D24" s="13" t="inlineStr">
        <ns0:is>
          <ns0:t>Notes</ns0:t>
        </ns0:is>
      </ns0:c>
    </ns0:row>
    <ns0:row r="25">
      <ns0:c r="B25" s="12" t="n"/>
      <ns0:c r="C25" s="12">
        <ns0:f>SUM($B$25:B25)</ns0:f>
        <ns0:v/>
      </ns0:c>
    </ns0:row>
    <ns0:row r="26">
      <ns0:c r="B26" s="12" t="n"/>
      <ns0:c r="C26" s="12">
        <ns0:f>SUM($B$25:B26)</ns0:f>
        <ns0:v/>
      </ns0:c>
    </ns0:row>
    <ns0:row r="27">
      <ns0:c r="B27" s="12" t="n"/>
      <ns0:c r="C27" s="12">
        <ns0:f>SUM($B$25:B27)</ns0:f>
        <ns0:v/>
      </ns0:c>
    </ns0:row>
    <ns0:row r="28">
      <ns0:c r="B28" s="12" t="n"/>
      <ns0:c r="C28" s="12">
        <ns0:f>SUM($B$25:B28)</ns0:f>
        <ns0:v/>
      </ns0:c>
    </ns0:row>
    <ns0:row r="29">
      <ns0:c r="B29" s="12" t="n"/>
      <ns0:c r="C29" s="12">
        <ns0:f>SUM($B$25:B29)</ns0:f>
        <ns0:v/>
      </ns0:c>
    </ns0:row>
    <ns0:row r="30">
      <ns0:c r="B30" s="12" t="n"/>
      <ns0:c r="C30" s="12">
        <ns0:f>SUM($B$25:B30)</ns0:f>
        <ns0:v/>
      </ns0:c>
    </ns0:row>
    <ns0:row r="31">
      <ns0:c r="B31" s="12" t="n"/>
      <ns0:c r="C31" s="12">
        <ns0:f>SUM($B$25:B31)</ns0:f>
        <ns0:v/>
      </ns0:c>
    </ns0:row>
    <ns0:row r="32">
      <ns0:c r="B32" s="12" t="n"/>
      <ns0:c r="C32" s="12">
        <ns0:f>SUM($B$25:B32)</ns0:f>
        <ns0:v/>
      </ns0:c>
    </ns0:row>
    <ns0:row r="33">
      <ns0:c r="B33" s="12" t="n"/>
      <ns0:c r="C33" s="12">
        <ns0:f>SUM($B$25:B33)</ns0:f>
        <ns0:v/>
      </ns0:c>
    </ns0:row>
    <ns0:row r="34">
      <ns0:c r="B34" s="12" t="n"/>
      <ns0:c r="C34" s="12">
        <ns0:f>SUM($B$25:B34)</ns0:f>
        <ns0:v/>
      </ns0:c>
    </ns0:row>
    <ns0:row r="35">
      <ns0:c r="B35" s="12" t="n"/>
      <ns0:c r="C35" s="12">
        <ns0:f>SUM($B$25:B35)</ns0:f>
        <ns0:v/>
      </ns0:c>
    </ns0:row>
    <ns0:row r="36">
      <ns0:c r="B36" s="12" t="n"/>
      <ns0:c r="C36" s="12">
        <ns0:f>SUM($B$25:B36)</ns0:f>
        <ns0:v/>
      </ns0:c>
    </ns0:row>
    <ns0:row r="38">
      <ns0:c r="A38" s="14" t="str">
        <ns0:v>Whole-category estimate. Check funding periods, available funds and spending restrictions separately.</ns0:v>
      </ns0:c>
    </ns0:row>
  </ns0:sheetData>
  <ns0:conditionalFormatting sqref="B21">
    <ns0:cfRule type="expression" priority="1" dxfId="0">
      <ns0:formula>LEFT(B21,4)="Over"</ns0:formula>
    </ns0:cfRule>
    <ns0:cfRule type="expression" priority="2" dxfId="1">
      <ns0:formula>B21="On track"</ns0:formula>
    </ns0:cfRule>
    <ns0:cfRule type="expression" priority="3" dxfId="2">
      <ns0:formula>LEFT(B21,5)="Under"</ns0:formula>
    </ns0:cfRule>
  </ns0:conditionalFormatting>
  <ns0:pageMargins left="0.75" right="0.75" top="1" bottom="1" header="0.5" footer="0.5"/>
</ns0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03A934BEEAA4588B85F5BED640E80" ma:contentTypeVersion="18" ma:contentTypeDescription="Create a new document." ma:contentTypeScope="" ma:versionID="c5f95827286f0d319f98e6bbbd652da2">
  <xsd:schema xmlns:xsd="http://www.w3.org/2001/XMLSchema" xmlns:xs="http://www.w3.org/2001/XMLSchema" xmlns:p="http://schemas.microsoft.com/office/2006/metadata/properties" xmlns:ns2="e2aecc69-47c5-40c0-b8dc-fa59836ea437" xmlns:ns3="aab9e0d6-8d29-446e-a5b0-116d88b53b0f" targetNamespace="http://schemas.microsoft.com/office/2006/metadata/properties" ma:root="true" ma:fieldsID="8b7fe8958d3647c9023faeccd3740d41" ns2:_="" ns3:_="">
    <xsd:import namespace="e2aecc69-47c5-40c0-b8dc-fa59836ea437"/>
    <xsd:import namespace="aab9e0d6-8d29-446e-a5b0-116d88b53b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ecc69-47c5-40c0-b8dc-fa59836ea4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34ccac5-e8c2-4a3a-875c-e0521aa356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9e0d6-8d29-446e-a5b0-116d88b53b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7c0298a-2c99-482f-8eb4-b716cf217908}" ma:internalName="TaxCatchAll" ma:showField="CatchAllData" ma:web="aab9e0d6-8d29-446e-a5b0-116d88b53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aecc69-47c5-40c0-b8dc-fa59836ea437">
      <Terms xmlns="http://schemas.microsoft.com/office/infopath/2007/PartnerControls"/>
    </lcf76f155ced4ddcb4097134ff3c332f>
    <TaxCatchAll xmlns="aab9e0d6-8d29-446e-a5b0-116d88b53b0f" xsi:nil="true"/>
  </documentManagement>
</p:properties>
</file>

<file path=customXml/itemProps1.xml><?xml version="1.0" encoding="utf-8"?>
<ds:datastoreItem xmlns:ds="http://schemas.openxmlformats.org/officeDocument/2006/customXml" ds:itemID="{F7A2D6BC-5336-49BC-8080-C425DA1DDBE4}"/>
</file>

<file path=customXml/itemProps2.xml><?xml version="1.0" encoding="utf-8"?>
<ds:datastoreItem xmlns:ds="http://schemas.openxmlformats.org/officeDocument/2006/customXml" ds:itemID="{1FA66C90-7FEC-4566-B787-D3C243AD3702}"/>
</file>

<file path=customXml/itemProps3.xml><?xml version="1.0" encoding="utf-8"?>
<ds:datastoreItem xmlns:ds="http://schemas.openxmlformats.org/officeDocument/2006/customXml" ds:itemID="{789D8954-743D-4D7D-8229-E25F9EA6C94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2026-09-27T16:11:15Z</dcterms:created>
  <dcterms:modified xsi:type="dcterms:W3CDTF">2026-09-27T16:11:15Z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0x01010024103A934BEEAA4588B85F5BED640E80</vt:lpwstr>
  </property>
  <property fmtid="{D5CDD505-2E9C-101B-9397-08002B2CF9AE}" pid="3" name="MediaServiceImageTags">
    <vt:lpwstr/>
  </property>
</Properties>
</file>